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0\"/>
    </mc:Choice>
  </mc:AlternateContent>
  <xr:revisionPtr revIDLastSave="0" documentId="13_ncr:1_{F7471D17-3335-45C2-A692-36824FCAE072}" xr6:coauthVersionLast="47" xr6:coauthVersionMax="47" xr10:uidLastSave="{00000000-0000-0000-0000-000000000000}"/>
  <bookViews>
    <workbookView xWindow="0" yWindow="2160" windowWidth="20196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28" i="1"/>
  <c r="C20" i="1"/>
  <c r="C30" i="1" s="1"/>
  <c r="C31" i="1" s="1"/>
  <c r="C34" i="1"/>
  <c r="I31" i="1"/>
  <c r="I30" i="1"/>
  <c r="I29" i="1"/>
  <c r="I28" i="1"/>
  <c r="I27" i="1"/>
  <c r="C21" i="1" l="1"/>
  <c r="C22" i="1" s="1"/>
  <c r="C32" i="1"/>
  <c r="C33" i="1"/>
  <c r="C35" i="1" s="1"/>
  <c r="C23" i="1"/>
  <c r="C25" i="1" s="1"/>
  <c r="C37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<sst xmlns="http://schemas.openxmlformats.org/spreadsheetml/2006/main" count="301" uniqueCount="150">
  <si>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</si>
  <si>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</si>
  <si>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</si>
  <si>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</si>
  <si>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</si>
  <si>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</si>
  <si>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</si>
  <si>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</si>
  <si>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</si>
  <si>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</si>
  <si>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</si>
  <si>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</si>
  <si>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</si>
  <si>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</si>
  <si>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</si>
  <si>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</si>
  <si>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</si>
  <si>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</si>
  <si>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</si>
  <si>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</si>
  <si>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</si>
  <si>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</si>
  <si>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</si>
  <si>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</si>
  <si>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</si>
  <si>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</si>
  <si>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</si>
  <si>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</si>
  <si>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</si>
  <si>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</si>
  <si>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</si>
  <si>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</si>
  <si>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</si>
  <si>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</si>
  <si>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</si>
  <si>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</si>
  <si>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</si>
  <si>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</si>
  <si>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</si>
  <si>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</si>
  <si>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</si>
  <si>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</si>
  <si>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</si>
  <si>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</si>
  <si>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</si>
  <si>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</si>
  <si>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</si>
  <si>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</si>
  <si>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</si>
  <si>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</si>
  <si>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</si>
  <si>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</si>
  <si>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</si>
  <si>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</si>
  <si>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</si>
  <si>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</si>
  <si>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</si>
  <si>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</si>
  <si>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</si>
  <si>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</si>
  <si>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</si>
  <si>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</si>
  <si>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</si>
  <si>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</si>
  <si>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</si>
  <si>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</si>
  <si>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</si>
  <si>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</si>
  <si>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</si>
  <si>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</si>
  <si>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</si>
  <si>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</si>
  <si>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</si>
  <si>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</si>
  <si>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</si>
  <si>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</si>
  <si>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</si>
  <si>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</si>
  <si>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</si>
  <si>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</si>
  <si>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</si>
  <si>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</si>
  <si>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</si>
  <si>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</si>
  <si>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</si>
  <si>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</si>
  <si>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</si>
  <si>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</si>
  <si>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</si>
  <si>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</si>
  <si>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</si>
  <si>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</si>
  <si>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</si>
  <si>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</si>
  <si>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</si>
  <si>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</si>
  <si>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</si>
  <si>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</si>
  <si>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</si>
  <si>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</si>
  <si>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</si>
  <si>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</si>
  <si>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</si>
  <si>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</si>
  <si>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</si>
  <si>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</si>
  <si>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</si>
  <si>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</si>
  <si>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</si>
  <si>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</si>
  <si>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</si>
  <si>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</si>
  <si>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</si>
  <si>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</si>
  <si>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</si>
  <si>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</si>
  <si>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</si>
  <si>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</si>
  <si>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</si>
  <si>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</si>
  <si>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</si>
  <si>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</si>
  <si>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</si>
  <si>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</si>
  <si>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</si>
  <si>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</si>
  <si>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</si>
  <si>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</si>
  <si>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</si>
  <si>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</si>
  <si>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</si>
  <si>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</si>
  <si>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</si>
  <si>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</si>
  <si>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</si>
  <si>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</si>
  <si>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</si>
  <si>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</si>
  <si>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</si>
  <si>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</si>
  <si>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</si>
  <si>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</si>
  <si>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</si>
  <si>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</si>
  <si>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</si>
  <si>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</si>
  <si>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</si>
  <si>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</si>
  <si>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P_0480</t>
  </si>
  <si>
    <t>Реконструкция КТП-68 6/0,4кВ/1х400  кВА с заменой КТП 6/0,4/400кВА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</si>
</sst>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7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7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0" zoomScale="90" zoomScaleNormal="90" workbookViewId="0">
      <selection activeCell="B32" sqref="B3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</cols>
  <sheetData>
    <row r="1" spans="1:9" ht="16.2" customHeight="1" x14ac:dyDescent="0.3">
      <c r="A1" s="1"/>
      <c r="B1" s="1"/>
      <c r="C1" s="1"/>
    </row>
    <row r="2" spans="1:9" ht="16.2" customHeight="1" x14ac:dyDescent="0.3">
      <c r="A2" s="1"/>
      <c r="B2" s="1"/>
      <c r="C2" s="1"/>
    </row>
    <row r="3" spans="1:9" ht="16.2" customHeight="1" x14ac:dyDescent="0.3">
      <c r="A3" s="84" t="s">
        <v>0</v>
      </c>
      <c r="B3" s="84"/>
      <c r="C3" s="84"/>
    </row>
    <row r="4" spans="1:9" ht="16.2" customHeight="1" x14ac:dyDescent="0.3">
      <c r="A4" s="1"/>
      <c r="B4" s="1"/>
      <c r="C4" s="1"/>
    </row>
    <row r="5" spans="1:9" ht="16.2" customHeight="1" x14ac:dyDescent="0.3">
      <c r="A5" s="1"/>
      <c r="B5" s="1"/>
      <c r="C5" s="1"/>
    </row>
    <row r="6" spans="1:9" ht="16.2" customHeight="1" x14ac:dyDescent="0.3">
      <c r="A6" s="1"/>
      <c r="B6" s="1"/>
      <c r="C6" s="1"/>
    </row>
    <row r="7" spans="1:9" ht="19.95" customHeight="1" x14ac:dyDescent="0.3">
      <c r="A7" s="87" t="s">
        <v>148</v>
      </c>
      <c r="B7" s="87"/>
      <c r="C7" s="87"/>
    </row>
    <row r="8" spans="1:9" ht="16.2" customHeight="1" x14ac:dyDescent="0.3">
      <c r="A8" s="86" t="s">
        <v>1</v>
      </c>
      <c r="B8" s="86"/>
      <c r="C8" s="86"/>
    </row>
    <row r="9" spans="1:9" ht="16.2" customHeight="1" x14ac:dyDescent="0.3">
      <c r="A9" s="1"/>
      <c r="B9" s="1"/>
      <c r="C9" s="1"/>
    </row>
    <row r="10" spans="1:9" ht="72" customHeight="1" x14ac:dyDescent="0.3">
      <c r="A10" s="85" t="s">
        <v>149</v>
      </c>
      <c r="B10" s="85"/>
      <c r="C10" s="85"/>
    </row>
    <row r="11" spans="1:9" ht="16.2" customHeight="1" x14ac:dyDescent="0.3">
      <c r="A11" s="86" t="s">
        <v>2</v>
      </c>
      <c r="B11" s="86"/>
      <c r="C11" s="86"/>
    </row>
    <row r="12" spans="1:9" ht="16.2" customHeight="1" x14ac:dyDescent="0.3">
      <c r="A12" s="1"/>
      <c r="B12" s="1"/>
      <c r="C12" s="1"/>
    </row>
    <row r="13" spans="1:9" ht="16.2" customHeight="1" x14ac:dyDescent="0.3">
      <c r="A13" s="1"/>
      <c r="B13" s="1"/>
      <c r="C13" s="1"/>
    </row>
    <row r="14" spans="1:9" ht="51" customHeight="1" x14ac:dyDescent="0.3">
      <c r="A14" s="49" t="s">
        <v>3</v>
      </c>
      <c r="B14" s="49" t="s">
        <v>4</v>
      </c>
      <c r="C14" s="49" t="s">
        <v>131</v>
      </c>
      <c r="D14" s="50"/>
      <c r="E14" s="50"/>
      <c r="F14" s="50"/>
      <c r="G14" s="51"/>
      <c r="H14" s="51"/>
      <c r="I14" s="51"/>
    </row>
    <row r="15" spans="1:9" ht="16.2" customHeight="1" x14ac:dyDescent="0.3">
      <c r="A15" s="49">
        <v>1</v>
      </c>
      <c r="B15" s="49">
        <v>2</v>
      </c>
      <c r="C15" s="49">
        <v>3</v>
      </c>
      <c r="D15" s="50"/>
      <c r="E15" s="50"/>
      <c r="F15" s="50"/>
      <c r="G15" s="51"/>
      <c r="H15" s="51"/>
      <c r="I15" s="51"/>
    </row>
    <row r="16" spans="1:9" ht="16.95" customHeight="1" x14ac:dyDescent="0.3">
      <c r="A16" s="81" t="s">
        <v>132</v>
      </c>
      <c r="B16" s="82"/>
      <c r="C16" s="83"/>
      <c r="D16" s="50"/>
      <c r="E16" s="50"/>
      <c r="F16" s="50"/>
      <c r="G16" s="51"/>
      <c r="H16" s="51"/>
      <c r="I16" s="51"/>
    </row>
    <row r="17" spans="1:9" ht="16.95" customHeight="1" x14ac:dyDescent="0.3">
      <c r="A17" s="49">
        <v>1</v>
      </c>
      <c r="B17" s="52" t="s">
        <v>133</v>
      </c>
      <c r="C17" s="53"/>
      <c r="D17" s="50"/>
      <c r="E17" s="50"/>
      <c r="F17" s="50"/>
      <c r="G17" s="51"/>
      <c r="H17" s="51" t="s">
        <v>134</v>
      </c>
      <c r="I17" s="51"/>
    </row>
    <row r="18" spans="1:9" ht="16.95" customHeight="1" x14ac:dyDescent="0.3">
      <c r="A18" s="54" t="s">
        <v>5</v>
      </c>
      <c r="B18" s="52" t="s">
        <v>135</v>
      </c>
      <c r="C18" s="55">
        <v>0</v>
      </c>
      <c r="D18" s="56"/>
      <c r="E18" s="56"/>
      <c r="F18" s="56"/>
      <c r="G18" s="57" t="s">
        <v>136</v>
      </c>
      <c r="H18" s="57" t="s">
        <v>137</v>
      </c>
      <c r="I18" s="57" t="s">
        <v>138</v>
      </c>
    </row>
    <row r="19" spans="1:9" ht="16.95" customHeight="1" x14ac:dyDescent="0.3">
      <c r="A19" s="54" t="s">
        <v>6</v>
      </c>
      <c r="B19" s="52" t="s">
        <v>139</v>
      </c>
      <c r="C19" s="55">
        <v>0</v>
      </c>
      <c r="D19" s="56"/>
      <c r="E19" s="56"/>
      <c r="F19" s="56"/>
      <c r="G19" s="58">
        <v>2019</v>
      </c>
      <c r="H19" s="59">
        <v>106.826398641827</v>
      </c>
      <c r="I19" s="60"/>
    </row>
    <row r="20" spans="1:9" ht="16.95" customHeight="1" x14ac:dyDescent="0.3">
      <c r="A20" s="54" t="s">
        <v>7</v>
      </c>
      <c r="B20" s="52" t="s">
        <v>140</v>
      </c>
      <c r="C20" s="61">
        <f>ССР!H65*1.2</f>
        <v>493.68867300467997</v>
      </c>
      <c r="D20" s="56"/>
      <c r="E20" s="56"/>
      <c r="F20" s="56"/>
      <c r="G20" s="58">
        <v>2020</v>
      </c>
      <c r="H20" s="59">
        <v>105.56188522495653</v>
      </c>
      <c r="I20" s="60"/>
    </row>
    <row r="21" spans="1:9" ht="16.95" customHeight="1" x14ac:dyDescent="0.3">
      <c r="A21" s="49">
        <v>2</v>
      </c>
      <c r="B21" s="52" t="s">
        <v>8</v>
      </c>
      <c r="C21" s="61">
        <f>C18+C19+C20</f>
        <v>493.68867300467997</v>
      </c>
      <c r="D21" s="62"/>
      <c r="E21" s="63"/>
      <c r="F21" s="64"/>
      <c r="G21" s="58">
        <v>2021</v>
      </c>
      <c r="H21" s="59">
        <v>104.9354</v>
      </c>
      <c r="I21" s="60"/>
    </row>
    <row r="22" spans="1:9" ht="16.95" customHeight="1" x14ac:dyDescent="0.3">
      <c r="A22" s="54" t="s">
        <v>9</v>
      </c>
      <c r="B22" s="52" t="s">
        <v>141</v>
      </c>
      <c r="C22" s="61">
        <f>C21-ROUND(C21/1.2,5)</f>
        <v>82.281443004679943</v>
      </c>
      <c r="D22" s="56"/>
      <c r="E22" s="63"/>
      <c r="F22" s="56"/>
      <c r="G22" s="58">
        <v>2022</v>
      </c>
      <c r="H22" s="59">
        <v>114.63142733059361</v>
      </c>
      <c r="I22" s="65"/>
    </row>
    <row r="23" spans="1:9" ht="15.6" x14ac:dyDescent="0.3">
      <c r="A23" s="49">
        <v>3</v>
      </c>
      <c r="B23" s="52" t="s">
        <v>142</v>
      </c>
      <c r="C23" s="66">
        <f>C21*I28</f>
        <v>546.28353833179222</v>
      </c>
      <c r="D23" s="56"/>
      <c r="E23" s="67"/>
      <c r="F23" s="68"/>
      <c r="G23" s="69">
        <v>2023</v>
      </c>
      <c r="H23" s="59">
        <v>109.09646626082731</v>
      </c>
      <c r="I23" s="65"/>
    </row>
    <row r="24" spans="1:9" ht="15.6" x14ac:dyDescent="0.3">
      <c r="A24" s="49"/>
      <c r="B24" s="52" t="s">
        <v>143</v>
      </c>
      <c r="C24" s="61">
        <v>0.6</v>
      </c>
      <c r="D24" s="56"/>
      <c r="E24" s="67"/>
      <c r="F24" s="68"/>
      <c r="G24" s="69"/>
      <c r="H24" s="59"/>
      <c r="I24" s="65"/>
    </row>
    <row r="25" spans="1:9" ht="15.6" x14ac:dyDescent="0.3">
      <c r="A25" s="49"/>
      <c r="B25" s="52" t="s">
        <v>144</v>
      </c>
      <c r="C25" s="66">
        <f>C23*C24</f>
        <v>327.77012299907534</v>
      </c>
      <c r="D25" s="56"/>
      <c r="E25" s="67"/>
      <c r="F25" s="68"/>
      <c r="G25" s="69"/>
      <c r="H25" s="59"/>
      <c r="I25" s="65"/>
    </row>
    <row r="26" spans="1:9" ht="15.6" x14ac:dyDescent="0.3">
      <c r="A26" s="81" t="s">
        <v>145</v>
      </c>
      <c r="B26" s="82"/>
      <c r="C26" s="83"/>
      <c r="D26" s="50"/>
      <c r="E26" s="70"/>
      <c r="F26" s="71"/>
      <c r="G26" s="58">
        <v>2024</v>
      </c>
      <c r="H26" s="59">
        <v>109.11350326220534</v>
      </c>
      <c r="I26" s="65"/>
    </row>
    <row r="27" spans="1:9" ht="15.6" x14ac:dyDescent="0.3">
      <c r="A27" s="49">
        <v>1</v>
      </c>
      <c r="B27" s="52" t="s">
        <v>133</v>
      </c>
      <c r="C27" s="53"/>
      <c r="D27" s="50"/>
      <c r="E27" s="72"/>
      <c r="F27" s="73"/>
      <c r="G27" s="58">
        <v>2025</v>
      </c>
      <c r="H27" s="59">
        <v>107.81631706396419</v>
      </c>
      <c r="I27" s="74">
        <f>(H27+100)/200</f>
        <v>1.039081585319821</v>
      </c>
    </row>
    <row r="28" spans="1:9" ht="15.6" x14ac:dyDescent="0.3">
      <c r="A28" s="54" t="s">
        <v>5</v>
      </c>
      <c r="B28" s="52" t="s">
        <v>135</v>
      </c>
      <c r="C28" s="75">
        <f>ССР!D74+ССР!E74</f>
        <v>1239.5160094969669</v>
      </c>
      <c r="D28" s="56"/>
      <c r="E28" s="72"/>
      <c r="F28" s="56"/>
      <c r="G28" s="58">
        <v>2026</v>
      </c>
      <c r="H28" s="59">
        <v>105.26289686896166</v>
      </c>
      <c r="I28" s="74">
        <f>(H28+100)/200*H27/100</f>
        <v>1.1065344785145874</v>
      </c>
    </row>
    <row r="29" spans="1:9" ht="15.6" x14ac:dyDescent="0.3">
      <c r="A29" s="54" t="s">
        <v>6</v>
      </c>
      <c r="B29" s="52" t="s">
        <v>139</v>
      </c>
      <c r="C29" s="75">
        <f>ССР!F74</f>
        <v>4723.7080662014987</v>
      </c>
      <c r="D29" s="56"/>
      <c r="E29" s="72"/>
      <c r="F29" s="56"/>
      <c r="G29" s="58">
        <v>2027</v>
      </c>
      <c r="H29" s="59">
        <v>104.42089798933949</v>
      </c>
      <c r="I29" s="74">
        <f>(H29+100)/200*H28/100*H27/100</f>
        <v>1.1599922999352297</v>
      </c>
    </row>
    <row r="30" spans="1:9" ht="15.6" x14ac:dyDescent="0.3">
      <c r="A30" s="54" t="s">
        <v>7</v>
      </c>
      <c r="B30" s="52" t="s">
        <v>140</v>
      </c>
      <c r="C30" s="75">
        <f>ССР!G74-C20</f>
        <v>171.60206239159783</v>
      </c>
      <c r="D30" s="56"/>
      <c r="E30" s="72"/>
      <c r="F30" s="56"/>
      <c r="G30" s="58">
        <v>2028</v>
      </c>
      <c r="H30" s="59">
        <v>104.42089798933949</v>
      </c>
      <c r="I30" s="74">
        <f>(H30+100)/200*H29/100*H28/100*H27/100</f>
        <v>1.2112743761995592</v>
      </c>
    </row>
    <row r="31" spans="1:9" ht="15.6" x14ac:dyDescent="0.3">
      <c r="A31" s="49">
        <v>2</v>
      </c>
      <c r="B31" s="52" t="s">
        <v>8</v>
      </c>
      <c r="C31" s="75">
        <f>C28+C29+C30</f>
        <v>6134.8261380900631</v>
      </c>
      <c r="D31" s="62"/>
      <c r="E31" s="67"/>
      <c r="F31" s="68"/>
      <c r="G31" s="58">
        <v>2029</v>
      </c>
      <c r="H31" s="59">
        <v>104.42089798933949</v>
      </c>
      <c r="I31" s="74">
        <f>(H31+100)/200*H30/100*H29/100*H28/100*H27/100</f>
        <v>1.26482358074235</v>
      </c>
    </row>
    <row r="32" spans="1:9" ht="15.6" x14ac:dyDescent="0.3">
      <c r="A32" s="54" t="s">
        <v>9</v>
      </c>
      <c r="B32" s="52" t="s">
        <v>141</v>
      </c>
      <c r="C32" s="61">
        <f>C31-ROUND(C31/1.2,5)</f>
        <v>1022.4710180900629</v>
      </c>
      <c r="D32" s="56"/>
      <c r="E32" s="72"/>
      <c r="F32" s="56"/>
      <c r="G32" s="50"/>
      <c r="H32" s="50"/>
      <c r="I32" s="50"/>
    </row>
    <row r="33" spans="1:9" ht="15.6" x14ac:dyDescent="0.3">
      <c r="A33" s="49">
        <v>3</v>
      </c>
      <c r="B33" s="52" t="s">
        <v>142</v>
      </c>
      <c r="C33" s="76">
        <f>C31*I29</f>
        <v>7116.3510816258549</v>
      </c>
      <c r="D33" s="56"/>
      <c r="E33" s="67"/>
      <c r="F33" s="68"/>
      <c r="G33" s="50"/>
      <c r="H33" s="50"/>
      <c r="I33" s="50"/>
    </row>
    <row r="34" spans="1:9" ht="15.6" x14ac:dyDescent="0.3">
      <c r="A34" s="49"/>
      <c r="B34" s="52" t="s">
        <v>143</v>
      </c>
      <c r="C34" s="61">
        <f>C24</f>
        <v>0.6</v>
      </c>
      <c r="D34" s="56"/>
      <c r="E34" s="67"/>
      <c r="F34" s="68"/>
      <c r="G34" s="50"/>
      <c r="H34" s="50"/>
      <c r="I34" s="50"/>
    </row>
    <row r="35" spans="1:9" ht="15.6" x14ac:dyDescent="0.3">
      <c r="A35" s="49"/>
      <c r="B35" s="52" t="s">
        <v>144</v>
      </c>
      <c r="C35" s="66">
        <f>C33*C34</f>
        <v>4269.8106489755128</v>
      </c>
      <c r="D35" s="56"/>
      <c r="E35" s="67"/>
      <c r="F35" s="68"/>
      <c r="G35" s="50"/>
      <c r="H35" s="50"/>
      <c r="I35" s="50"/>
    </row>
    <row r="36" spans="1:9" ht="15.6" x14ac:dyDescent="0.3">
      <c r="A36" s="49"/>
      <c r="B36" s="52"/>
      <c r="C36" s="75"/>
      <c r="D36" s="56"/>
      <c r="E36" s="77"/>
      <c r="F36" s="56"/>
      <c r="G36" s="50"/>
      <c r="H36" s="50"/>
      <c r="I36" s="50"/>
    </row>
    <row r="37" spans="1:9" ht="15.6" x14ac:dyDescent="0.3">
      <c r="A37" s="49"/>
      <c r="B37" s="52" t="s">
        <v>146</v>
      </c>
      <c r="C37" s="102">
        <f>C25+C35</f>
        <v>4597.5807719745881</v>
      </c>
      <c r="D37" s="56"/>
      <c r="E37" s="67"/>
      <c r="F37" s="68"/>
      <c r="G37" s="50"/>
      <c r="H37" s="50"/>
      <c r="I37" s="78"/>
    </row>
    <row r="38" spans="1:9" ht="15.6" x14ac:dyDescent="0.3">
      <c r="A38" s="51"/>
      <c r="B38" s="51"/>
      <c r="C38" s="51"/>
      <c r="D38" s="78"/>
      <c r="E38" s="50"/>
      <c r="F38" s="73"/>
      <c r="G38" s="50"/>
      <c r="H38" s="50"/>
      <c r="I38" s="50"/>
    </row>
    <row r="39" spans="1:9" ht="15.6" x14ac:dyDescent="0.3">
      <c r="A39" s="79" t="s">
        <v>147</v>
      </c>
      <c r="B39" s="51"/>
      <c r="C39" s="51"/>
      <c r="D39" s="50"/>
      <c r="E39" s="80"/>
      <c r="F39" s="50"/>
      <c r="G39" s="50"/>
      <c r="H39" s="50"/>
      <c r="I39" s="50"/>
    </row>
  </sheetData>
  <mergeCells count="7">
    <mergeCell ref="A16:C16"/>
    <mergeCell ref="A26:C26"/>
    <mergeCell ref="A3:C3"/>
    <mergeCell ref="A10:C10"/>
    <mergeCell ref="A11:C11"/>
    <mergeCell ref="A7:C7"/>
    <mergeCell ref="A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C16" sqref="C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149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3</v>
      </c>
      <c r="B18" s="88" t="s">
        <v>12</v>
      </c>
      <c r="C18" s="88" t="s">
        <v>13</v>
      </c>
      <c r="D18" s="89" t="s">
        <v>14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3</v>
      </c>
      <c r="B10" s="88" t="s">
        <v>12</v>
      </c>
      <c r="C10" s="88" t="s">
        <v>82</v>
      </c>
      <c r="D10" s="89" t="s">
        <v>14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3</v>
      </c>
      <c r="B10" s="88" t="s">
        <v>12</v>
      </c>
      <c r="C10" s="88" t="s">
        <v>82</v>
      </c>
      <c r="D10" s="89" t="s">
        <v>14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3</v>
      </c>
      <c r="B10" s="88" t="s">
        <v>12</v>
      </c>
      <c r="C10" s="88" t="s">
        <v>82</v>
      </c>
      <c r="D10" s="89" t="s">
        <v>14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3</v>
      </c>
      <c r="B10" s="88" t="s">
        <v>12</v>
      </c>
      <c r="C10" s="88" t="s">
        <v>82</v>
      </c>
      <c r="D10" s="89" t="s">
        <v>14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3</v>
      </c>
      <c r="B10" s="88" t="s">
        <v>12</v>
      </c>
      <c r="C10" s="88" t="s">
        <v>82</v>
      </c>
      <c r="D10" s="89" t="s">
        <v>14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96</v>
      </c>
      <c r="B1" s="36" t="s">
        <v>97</v>
      </c>
      <c r="C1" s="36" t="s">
        <v>98</v>
      </c>
      <c r="D1" s="36" t="s">
        <v>99</v>
      </c>
      <c r="E1" s="36" t="s">
        <v>100</v>
      </c>
      <c r="F1" s="36" t="s">
        <v>101</v>
      </c>
      <c r="G1" s="36" t="s">
        <v>102</v>
      </c>
      <c r="H1" s="36" t="s">
        <v>103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92" t="s">
        <v>81</v>
      </c>
      <c r="B3" s="93"/>
      <c r="C3" s="44"/>
      <c r="D3" s="42">
        <v>4734.4414068495998</v>
      </c>
      <c r="E3" s="40"/>
      <c r="F3" s="40"/>
      <c r="G3" s="40"/>
      <c r="H3" s="47"/>
    </row>
    <row r="4" spans="1:8" x14ac:dyDescent="0.3">
      <c r="A4" s="94" t="s">
        <v>104</v>
      </c>
      <c r="B4" s="41" t="s">
        <v>105</v>
      </c>
      <c r="C4" s="44"/>
      <c r="D4" s="42">
        <v>850.80290444695004</v>
      </c>
      <c r="E4" s="40"/>
      <c r="F4" s="40"/>
      <c r="G4" s="40"/>
      <c r="H4" s="47"/>
    </row>
    <row r="5" spans="1:8" x14ac:dyDescent="0.3">
      <c r="A5" s="94"/>
      <c r="B5" s="41" t="s">
        <v>106</v>
      </c>
      <c r="C5" s="36"/>
      <c r="D5" s="42">
        <v>61.868222304359001</v>
      </c>
      <c r="E5" s="40"/>
      <c r="F5" s="40"/>
      <c r="G5" s="40"/>
      <c r="H5" s="46"/>
    </row>
    <row r="6" spans="1:8" x14ac:dyDescent="0.3">
      <c r="A6" s="95"/>
      <c r="B6" s="41" t="s">
        <v>107</v>
      </c>
      <c r="C6" s="36"/>
      <c r="D6" s="42">
        <v>3821.7702800983002</v>
      </c>
      <c r="E6" s="40"/>
      <c r="F6" s="40"/>
      <c r="G6" s="40"/>
      <c r="H6" s="46"/>
    </row>
    <row r="7" spans="1:8" x14ac:dyDescent="0.3">
      <c r="A7" s="95"/>
      <c r="B7" s="41" t="s">
        <v>108</v>
      </c>
      <c r="C7" s="36"/>
      <c r="D7" s="42">
        <v>0</v>
      </c>
      <c r="E7" s="40"/>
      <c r="F7" s="40"/>
      <c r="G7" s="40"/>
      <c r="H7" s="46"/>
    </row>
    <row r="8" spans="1:8" x14ac:dyDescent="0.3">
      <c r="A8" s="96" t="s">
        <v>84</v>
      </c>
      <c r="B8" s="97"/>
      <c r="C8" s="94" t="s">
        <v>110</v>
      </c>
      <c r="D8" s="43">
        <v>4734.4414068495998</v>
      </c>
      <c r="E8" s="40">
        <v>1</v>
      </c>
      <c r="F8" s="40" t="s">
        <v>109</v>
      </c>
      <c r="G8" s="43">
        <v>4734.4414068495998</v>
      </c>
      <c r="H8" s="46"/>
    </row>
    <row r="9" spans="1:8" x14ac:dyDescent="0.3">
      <c r="A9" s="98">
        <v>1</v>
      </c>
      <c r="B9" s="41" t="s">
        <v>105</v>
      </c>
      <c r="C9" s="94"/>
      <c r="D9" s="43">
        <v>850.80290444695004</v>
      </c>
      <c r="E9" s="40"/>
      <c r="F9" s="40"/>
      <c r="G9" s="40"/>
      <c r="H9" s="95" t="s">
        <v>24</v>
      </c>
    </row>
    <row r="10" spans="1:8" x14ac:dyDescent="0.3">
      <c r="A10" s="94"/>
      <c r="B10" s="41" t="s">
        <v>106</v>
      </c>
      <c r="C10" s="94"/>
      <c r="D10" s="43">
        <v>61.868222304359001</v>
      </c>
      <c r="E10" s="40"/>
      <c r="F10" s="40"/>
      <c r="G10" s="40"/>
      <c r="H10" s="95"/>
    </row>
    <row r="11" spans="1:8" x14ac:dyDescent="0.3">
      <c r="A11" s="94"/>
      <c r="B11" s="41" t="s">
        <v>107</v>
      </c>
      <c r="C11" s="94"/>
      <c r="D11" s="43">
        <v>3821.7702800983002</v>
      </c>
      <c r="E11" s="40"/>
      <c r="F11" s="40"/>
      <c r="G11" s="40"/>
      <c r="H11" s="95"/>
    </row>
    <row r="12" spans="1:8" x14ac:dyDescent="0.3">
      <c r="A12" s="94"/>
      <c r="B12" s="41" t="s">
        <v>108</v>
      </c>
      <c r="C12" s="94"/>
      <c r="D12" s="43">
        <v>0</v>
      </c>
      <c r="E12" s="40"/>
      <c r="F12" s="40"/>
      <c r="G12" s="40"/>
      <c r="H12" s="95"/>
    </row>
    <row r="13" spans="1:8" ht="24.6" x14ac:dyDescent="0.3">
      <c r="A13" s="99" t="s">
        <v>47</v>
      </c>
      <c r="B13" s="93"/>
      <c r="C13" s="36"/>
      <c r="D13" s="42">
        <v>96.354601444140002</v>
      </c>
      <c r="E13" s="40"/>
      <c r="F13" s="40"/>
      <c r="G13" s="40"/>
      <c r="H13" s="46"/>
    </row>
    <row r="14" spans="1:8" x14ac:dyDescent="0.3">
      <c r="A14" s="94" t="s">
        <v>111</v>
      </c>
      <c r="B14" s="41" t="s">
        <v>105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94"/>
      <c r="B15" s="41" t="s">
        <v>106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94"/>
      <c r="B16" s="41" t="s">
        <v>107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94"/>
      <c r="B17" s="41" t="s">
        <v>108</v>
      </c>
      <c r="C17" s="36"/>
      <c r="D17" s="42">
        <v>96.354601444140002</v>
      </c>
      <c r="E17" s="40"/>
      <c r="F17" s="40"/>
      <c r="G17" s="40"/>
      <c r="H17" s="46"/>
    </row>
    <row r="18" spans="1:8" x14ac:dyDescent="0.3">
      <c r="A18" s="96" t="s">
        <v>47</v>
      </c>
      <c r="B18" s="97"/>
      <c r="C18" s="94" t="s">
        <v>110</v>
      </c>
      <c r="D18" s="43">
        <v>96.354601444140002</v>
      </c>
      <c r="E18" s="40">
        <v>1</v>
      </c>
      <c r="F18" s="40" t="s">
        <v>109</v>
      </c>
      <c r="G18" s="43">
        <v>96.354601444140002</v>
      </c>
      <c r="H18" s="46"/>
    </row>
    <row r="19" spans="1:8" x14ac:dyDescent="0.3">
      <c r="A19" s="98">
        <v>1</v>
      </c>
      <c r="B19" s="41" t="s">
        <v>105</v>
      </c>
      <c r="C19" s="94"/>
      <c r="D19" s="43">
        <v>0</v>
      </c>
      <c r="E19" s="40"/>
      <c r="F19" s="40"/>
      <c r="G19" s="40"/>
      <c r="H19" s="95" t="s">
        <v>24</v>
      </c>
    </row>
    <row r="20" spans="1:8" x14ac:dyDescent="0.3">
      <c r="A20" s="94"/>
      <c r="B20" s="41" t="s">
        <v>106</v>
      </c>
      <c r="C20" s="94"/>
      <c r="D20" s="43">
        <v>0</v>
      </c>
      <c r="E20" s="40"/>
      <c r="F20" s="40"/>
      <c r="G20" s="40"/>
      <c r="H20" s="95"/>
    </row>
    <row r="21" spans="1:8" x14ac:dyDescent="0.3">
      <c r="A21" s="94"/>
      <c r="B21" s="41" t="s">
        <v>107</v>
      </c>
      <c r="C21" s="94"/>
      <c r="D21" s="43">
        <v>0</v>
      </c>
      <c r="E21" s="40"/>
      <c r="F21" s="40"/>
      <c r="G21" s="40"/>
      <c r="H21" s="95"/>
    </row>
    <row r="22" spans="1:8" x14ac:dyDescent="0.3">
      <c r="A22" s="94"/>
      <c r="B22" s="41" t="s">
        <v>108</v>
      </c>
      <c r="C22" s="94"/>
      <c r="D22" s="43">
        <v>96.354601444140002</v>
      </c>
      <c r="E22" s="40"/>
      <c r="F22" s="40"/>
      <c r="G22" s="40"/>
      <c r="H22" s="95"/>
    </row>
    <row r="23" spans="1:8" ht="24.6" x14ac:dyDescent="0.3">
      <c r="A23" s="99" t="s">
        <v>62</v>
      </c>
      <c r="B23" s="93"/>
      <c r="C23" s="36"/>
      <c r="D23" s="42">
        <v>390.38405999999998</v>
      </c>
      <c r="E23" s="40"/>
      <c r="F23" s="40"/>
      <c r="G23" s="40"/>
      <c r="H23" s="46"/>
    </row>
    <row r="24" spans="1:8" x14ac:dyDescent="0.3">
      <c r="A24" s="94" t="s">
        <v>112</v>
      </c>
      <c r="B24" s="41" t="s">
        <v>105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94"/>
      <c r="B25" s="41" t="s">
        <v>106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94"/>
      <c r="B26" s="41" t="s">
        <v>107</v>
      </c>
      <c r="C26" s="36"/>
      <c r="D26" s="42">
        <v>0</v>
      </c>
      <c r="E26" s="40"/>
      <c r="F26" s="40"/>
      <c r="G26" s="40"/>
      <c r="H26" s="46"/>
    </row>
    <row r="27" spans="1:8" x14ac:dyDescent="0.3">
      <c r="A27" s="94"/>
      <c r="B27" s="41" t="s">
        <v>108</v>
      </c>
      <c r="C27" s="36"/>
      <c r="D27" s="42">
        <v>390.38405999999998</v>
      </c>
      <c r="E27" s="40"/>
      <c r="F27" s="40"/>
      <c r="G27" s="40"/>
      <c r="H27" s="46"/>
    </row>
    <row r="28" spans="1:8" x14ac:dyDescent="0.3">
      <c r="A28" s="96" t="s">
        <v>62</v>
      </c>
      <c r="B28" s="97"/>
      <c r="C28" s="94" t="s">
        <v>110</v>
      </c>
      <c r="D28" s="43">
        <v>390.38405999999998</v>
      </c>
      <c r="E28" s="40">
        <v>1</v>
      </c>
      <c r="F28" s="40" t="s">
        <v>109</v>
      </c>
      <c r="G28" s="43">
        <v>390.38405999999998</v>
      </c>
      <c r="H28" s="46"/>
    </row>
    <row r="29" spans="1:8" x14ac:dyDescent="0.3">
      <c r="A29" s="98">
        <v>1</v>
      </c>
      <c r="B29" s="41" t="s">
        <v>105</v>
      </c>
      <c r="C29" s="94"/>
      <c r="D29" s="43">
        <v>0</v>
      </c>
      <c r="E29" s="40"/>
      <c r="F29" s="40"/>
      <c r="G29" s="40"/>
      <c r="H29" s="95" t="s">
        <v>24</v>
      </c>
    </row>
    <row r="30" spans="1:8" x14ac:dyDescent="0.3">
      <c r="A30" s="94"/>
      <c r="B30" s="41" t="s">
        <v>106</v>
      </c>
      <c r="C30" s="94"/>
      <c r="D30" s="43">
        <v>0</v>
      </c>
      <c r="E30" s="40"/>
      <c r="F30" s="40"/>
      <c r="G30" s="40"/>
      <c r="H30" s="95"/>
    </row>
    <row r="31" spans="1:8" x14ac:dyDescent="0.3">
      <c r="A31" s="94"/>
      <c r="B31" s="41" t="s">
        <v>107</v>
      </c>
      <c r="C31" s="94"/>
      <c r="D31" s="43">
        <v>0</v>
      </c>
      <c r="E31" s="40"/>
      <c r="F31" s="40"/>
      <c r="G31" s="40"/>
      <c r="H31" s="95"/>
    </row>
    <row r="32" spans="1:8" x14ac:dyDescent="0.3">
      <c r="A32" s="94"/>
      <c r="B32" s="41" t="s">
        <v>108</v>
      </c>
      <c r="C32" s="94"/>
      <c r="D32" s="43">
        <v>390.38405999999998</v>
      </c>
      <c r="E32" s="40"/>
      <c r="F32" s="40"/>
      <c r="G32" s="40"/>
      <c r="H32" s="95"/>
    </row>
    <row r="33" spans="1:8" ht="24.6" x14ac:dyDescent="0.3">
      <c r="A33" s="99" t="s">
        <v>91</v>
      </c>
      <c r="B33" s="93"/>
      <c r="C33" s="36"/>
      <c r="D33" s="42">
        <v>37.762898550724998</v>
      </c>
      <c r="E33" s="40"/>
      <c r="F33" s="40"/>
      <c r="G33" s="40"/>
      <c r="H33" s="46"/>
    </row>
    <row r="34" spans="1:8" x14ac:dyDescent="0.3">
      <c r="A34" s="94" t="s">
        <v>113</v>
      </c>
      <c r="B34" s="41" t="s">
        <v>105</v>
      </c>
      <c r="C34" s="36"/>
      <c r="D34" s="42">
        <v>37.762898550724998</v>
      </c>
      <c r="E34" s="40"/>
      <c r="F34" s="40"/>
      <c r="G34" s="40"/>
      <c r="H34" s="46"/>
    </row>
    <row r="35" spans="1:8" x14ac:dyDescent="0.3">
      <c r="A35" s="94"/>
      <c r="B35" s="41" t="s">
        <v>106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94"/>
      <c r="B36" s="41" t="s">
        <v>107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94"/>
      <c r="B37" s="41" t="s">
        <v>108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96" t="s">
        <v>26</v>
      </c>
      <c r="B38" s="97"/>
      <c r="C38" s="94" t="s">
        <v>116</v>
      </c>
      <c r="D38" s="43">
        <v>37.762898550724998</v>
      </c>
      <c r="E38" s="40">
        <v>2.4000000000000001E-5</v>
      </c>
      <c r="F38" s="40" t="s">
        <v>114</v>
      </c>
      <c r="G38" s="43">
        <v>1573454.1062802</v>
      </c>
      <c r="H38" s="46"/>
    </row>
    <row r="39" spans="1:8" x14ac:dyDescent="0.3">
      <c r="A39" s="98">
        <v>1</v>
      </c>
      <c r="B39" s="41" t="s">
        <v>105</v>
      </c>
      <c r="C39" s="94"/>
      <c r="D39" s="43">
        <v>37.762898550724998</v>
      </c>
      <c r="E39" s="40"/>
      <c r="F39" s="40"/>
      <c r="G39" s="40"/>
      <c r="H39" s="95" t="s">
        <v>115</v>
      </c>
    </row>
    <row r="40" spans="1:8" x14ac:dyDescent="0.3">
      <c r="A40" s="94"/>
      <c r="B40" s="41" t="s">
        <v>106</v>
      </c>
      <c r="C40" s="94"/>
      <c r="D40" s="43">
        <v>0</v>
      </c>
      <c r="E40" s="40"/>
      <c r="F40" s="40"/>
      <c r="G40" s="40"/>
      <c r="H40" s="95"/>
    </row>
    <row r="41" spans="1:8" x14ac:dyDescent="0.3">
      <c r="A41" s="94"/>
      <c r="B41" s="41" t="s">
        <v>107</v>
      </c>
      <c r="C41" s="94"/>
      <c r="D41" s="43">
        <v>0</v>
      </c>
      <c r="E41" s="40"/>
      <c r="F41" s="40"/>
      <c r="G41" s="40"/>
      <c r="H41" s="95"/>
    </row>
    <row r="42" spans="1:8" x14ac:dyDescent="0.3">
      <c r="A42" s="94"/>
      <c r="B42" s="41" t="s">
        <v>108</v>
      </c>
      <c r="C42" s="94"/>
      <c r="D42" s="43">
        <v>0</v>
      </c>
      <c r="E42" s="40"/>
      <c r="F42" s="40"/>
      <c r="G42" s="40"/>
      <c r="H42" s="95"/>
    </row>
    <row r="43" spans="1:8" ht="24.6" x14ac:dyDescent="0.3">
      <c r="A43" s="99" t="s">
        <v>94</v>
      </c>
      <c r="B43" s="93"/>
      <c r="C43" s="36"/>
      <c r="D43" s="42">
        <v>173405.21739129999</v>
      </c>
      <c r="E43" s="40"/>
      <c r="F43" s="40"/>
      <c r="G43" s="40"/>
      <c r="H43" s="46"/>
    </row>
    <row r="44" spans="1:8" x14ac:dyDescent="0.3">
      <c r="A44" s="94" t="s">
        <v>117</v>
      </c>
      <c r="B44" s="41" t="s">
        <v>105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94"/>
      <c r="B45" s="41" t="s">
        <v>106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94"/>
      <c r="B46" s="41" t="s">
        <v>107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94"/>
      <c r="B47" s="41" t="s">
        <v>108</v>
      </c>
      <c r="C47" s="36"/>
      <c r="D47" s="42">
        <v>173405.21739129999</v>
      </c>
      <c r="E47" s="40"/>
      <c r="F47" s="40"/>
      <c r="G47" s="40"/>
      <c r="H47" s="46"/>
    </row>
    <row r="48" spans="1:8" x14ac:dyDescent="0.3">
      <c r="A48" s="96" t="s">
        <v>94</v>
      </c>
      <c r="B48" s="97"/>
      <c r="C48" s="94" t="s">
        <v>116</v>
      </c>
      <c r="D48" s="43">
        <v>173405.21739129999</v>
      </c>
      <c r="E48" s="40">
        <v>2.4000000000000001E-5</v>
      </c>
      <c r="F48" s="40" t="s">
        <v>114</v>
      </c>
      <c r="G48" s="43">
        <v>7225217391.3043003</v>
      </c>
      <c r="H48" s="46"/>
    </row>
    <row r="49" spans="1:8" x14ac:dyDescent="0.3">
      <c r="A49" s="98">
        <v>1</v>
      </c>
      <c r="B49" s="41" t="s">
        <v>105</v>
      </c>
      <c r="C49" s="94"/>
      <c r="D49" s="43">
        <v>0</v>
      </c>
      <c r="E49" s="40"/>
      <c r="F49" s="40"/>
      <c r="G49" s="40"/>
      <c r="H49" s="95" t="s">
        <v>115</v>
      </c>
    </row>
    <row r="50" spans="1:8" x14ac:dyDescent="0.3">
      <c r="A50" s="94"/>
      <c r="B50" s="41" t="s">
        <v>106</v>
      </c>
      <c r="C50" s="94"/>
      <c r="D50" s="43">
        <v>0</v>
      </c>
      <c r="E50" s="40"/>
      <c r="F50" s="40"/>
      <c r="G50" s="40"/>
      <c r="H50" s="95"/>
    </row>
    <row r="51" spans="1:8" x14ac:dyDescent="0.3">
      <c r="A51" s="94"/>
      <c r="B51" s="41" t="s">
        <v>107</v>
      </c>
      <c r="C51" s="94"/>
      <c r="D51" s="43">
        <v>0</v>
      </c>
      <c r="E51" s="40"/>
      <c r="F51" s="40"/>
      <c r="G51" s="40"/>
      <c r="H51" s="95"/>
    </row>
    <row r="52" spans="1:8" x14ac:dyDescent="0.3">
      <c r="A52" s="94"/>
      <c r="B52" s="41" t="s">
        <v>108</v>
      </c>
      <c r="C52" s="94"/>
      <c r="D52" s="43">
        <v>173405.21739129999</v>
      </c>
      <c r="E52" s="40"/>
      <c r="F52" s="40"/>
      <c r="G52" s="40"/>
      <c r="H52" s="95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00" t="s">
        <v>118</v>
      </c>
      <c r="B55" s="100"/>
      <c r="C55" s="100"/>
      <c r="D55" s="100"/>
      <c r="E55" s="100"/>
      <c r="F55" s="100"/>
      <c r="G55" s="100"/>
      <c r="H55" s="100"/>
    </row>
    <row r="56" spans="1:8" x14ac:dyDescent="0.3">
      <c r="A56" s="100" t="s">
        <v>119</v>
      </c>
      <c r="B56" s="100"/>
      <c r="C56" s="100"/>
      <c r="D56" s="100"/>
      <c r="E56" s="100"/>
      <c r="F56" s="100"/>
      <c r="G56" s="100"/>
      <c r="H56" s="100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2025-11-10T10:48:03Z</dcterms:modified>
  <cp:category/>
</cp:coreProperties>
</file>